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70" windowWidth="17280" windowHeight="98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<sst xmlns="http://schemas.openxmlformats.org/spreadsheetml/2006/main" count="74" uniqueCount="66">
  <si>
    <t>Pressure curve analysis</t>
  </si>
  <si>
    <t xml:space="preserve"> Fjet = q* V1 + ( Pe-Pa)*Se  </t>
  </si>
  <si>
    <t>Fjet Thrust Force  N</t>
  </si>
  <si>
    <r>
      <t>Pa  Atmospheric pressure outside  nozzle N/m</t>
    </r>
    <r>
      <rPr>
        <vertAlign val="superscript"/>
        <sz val="10"/>
        <rFont val="Arial"/>
        <family val="2"/>
      </rPr>
      <t>2</t>
    </r>
  </si>
  <si>
    <t>Se  Nozzle matching parameter./coefficient</t>
  </si>
  <si>
    <r>
      <t>Pe  pressure of fluid stream at nozzle N/m</t>
    </r>
    <r>
      <rPr>
        <vertAlign val="superscript"/>
        <sz val="10"/>
        <rFont val="Arial"/>
        <family val="2"/>
      </rPr>
      <t>2</t>
    </r>
  </si>
  <si>
    <t>Specific impulse  Is</t>
  </si>
  <si>
    <t>V1  Jet stream velocity  m/sec</t>
  </si>
  <si>
    <t>m  Mass flow rate  Kgs/sec</t>
  </si>
  <si>
    <t>v  Jet stream velocity  m/sec</t>
  </si>
  <si>
    <r>
      <t>P  Forcing pressure  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Pa</t>
    </r>
  </si>
  <si>
    <r>
      <t>At  Nozzle throat area  m</t>
    </r>
    <r>
      <rPr>
        <vertAlign val="superscript"/>
        <sz val="10"/>
        <rFont val="Arial"/>
        <family val="2"/>
      </rPr>
      <t>2</t>
    </r>
  </si>
  <si>
    <t>q     Mass flow  rate  Kgs/sec  q =m used below</t>
  </si>
  <si>
    <r>
      <t>P  Forcing pressure  N/m</t>
    </r>
    <r>
      <rPr>
        <vertAlign val="superscript"/>
        <sz val="10"/>
        <rFont val="Arial"/>
        <family val="2"/>
      </rPr>
      <t>2</t>
    </r>
  </si>
  <si>
    <r>
      <t>At  m</t>
    </r>
    <r>
      <rPr>
        <vertAlign val="superscript"/>
        <sz val="10"/>
        <rFont val="Arial"/>
        <family val="2"/>
      </rPr>
      <t>2</t>
    </r>
  </si>
  <si>
    <r>
      <t>Volumetric flowrate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/sec</t>
    </r>
  </si>
  <si>
    <r>
      <t>Volumetric flow m</t>
    </r>
    <r>
      <rPr>
        <vertAlign val="superscript"/>
        <sz val="10"/>
        <rFont val="Arial"/>
        <family val="2"/>
      </rPr>
      <t>3</t>
    </r>
  </si>
  <si>
    <r>
      <t>t</t>
    </r>
    <r>
      <rPr>
        <vertAlign val="subscript"/>
        <sz val="10"/>
        <rFont val="Arial"/>
        <family val="2"/>
      </rPr>
      <t>jet</t>
    </r>
  </si>
  <si>
    <r>
      <t xml:space="preserve">r </t>
    </r>
    <r>
      <rPr>
        <sz val="10"/>
        <rFont val="Arial"/>
        <family val="2"/>
      </rPr>
      <t xml:space="preserve">  Fluid</t>
    </r>
    <r>
      <rPr>
        <sz val="10"/>
        <rFont val="Symbol"/>
        <family val="1"/>
      </rPr>
      <t xml:space="preserve">   </t>
    </r>
    <r>
      <rPr>
        <sz val="10"/>
        <rFont val="Arial"/>
        <family val="2"/>
      </rPr>
      <t>Kgs/m</t>
    </r>
    <r>
      <rPr>
        <vertAlign val="superscript"/>
        <sz val="10"/>
        <rFont val="Arial"/>
        <family val="2"/>
      </rPr>
      <t>3</t>
    </r>
  </si>
  <si>
    <t>Kgs/s</t>
  </si>
  <si>
    <t>v</t>
  </si>
  <si>
    <t>mv</t>
  </si>
  <si>
    <t>g</t>
  </si>
  <si>
    <t>Pm Mean pressure during expansion.</t>
  </si>
  <si>
    <t>Badoit1L</t>
  </si>
  <si>
    <t>Coke 2L</t>
  </si>
  <si>
    <t>320ml</t>
  </si>
  <si>
    <t>640ml</t>
  </si>
  <si>
    <t>Pat</t>
  </si>
  <si>
    <t>Average  Pat</t>
  </si>
  <si>
    <t>Objective: To find the best expression for thrust force based on pressure curve results</t>
  </si>
  <si>
    <t>This classic model  derived from the Bernoulli flow equation fails to take account of fluid flow efficiency</t>
  </si>
  <si>
    <t>Consequently when you calculate the thrust force produced by a certain pressure you obtain the same result irrespective of nozzle efficiency</t>
  </si>
  <si>
    <t>Here the mass flow rate term has been modified to incorporate  a Tsiokovski parameter related to the flow effiecncy and therate of  reduction in rocket mass. M1/M2</t>
  </si>
  <si>
    <t>Here we can see the change in specific impulse for the same volume of water</t>
  </si>
  <si>
    <t>25% difference which approaches mass flow difference</t>
  </si>
  <si>
    <t>Ts  Tsiolkovski M1/M2 ratio</t>
  </si>
  <si>
    <t>Cf 1.6 &gt; 2.0</t>
  </si>
  <si>
    <t>If Cf value changed from 1.85 to 1.6 the Is difference is 28%</t>
  </si>
  <si>
    <r>
      <t>F= Cf.Ts* mv +PmA</t>
    </r>
    <r>
      <rPr>
        <vertAlign val="subscript"/>
        <sz val="10"/>
        <rFont val="Arial"/>
        <family val="2"/>
      </rPr>
      <t>t</t>
    </r>
  </si>
  <si>
    <t>Static resevoir case &gt; Elastic.</t>
  </si>
  <si>
    <r>
      <t xml:space="preserve">John Gwynn  All rights resevered   </t>
    </r>
    <r>
      <rPr>
        <sz val="10"/>
        <rFont val="Arial"/>
        <family val="2"/>
      </rPr>
      <t>copyright 2004</t>
    </r>
  </si>
  <si>
    <r>
      <t>Case1  F = 2PA</t>
    </r>
    <r>
      <rPr>
        <vertAlign val="subscript"/>
        <sz val="10"/>
        <rFont val="Arial"/>
        <family val="2"/>
      </rPr>
      <t>t    Quasi static fluid flow</t>
    </r>
  </si>
  <si>
    <t>Case  3  Model modified for static resevoir dynamic  mass flow Cf factor</t>
  </si>
  <si>
    <t>Assume Cf proprotioinal to ln M1/M2 for dynamic flight  case</t>
  </si>
  <si>
    <t xml:space="preserve">Case 4  Dynamic Filght induced fluid flow </t>
  </si>
  <si>
    <t xml:space="preserve">Dynamic flight resevoir fluid flow case &gt; Plastic energy induced flow regime </t>
  </si>
  <si>
    <t xml:space="preserve"> Mass flowrate q Kgs/s</t>
  </si>
  <si>
    <r>
      <t>F= Cf.Ts/te* mv +PmA</t>
    </r>
    <r>
      <rPr>
        <vertAlign val="subscript"/>
        <sz val="10"/>
        <rFont val="Arial"/>
        <family val="2"/>
      </rPr>
      <t>t</t>
    </r>
  </si>
  <si>
    <t>te is a time constant that could vary at high g accelerations.</t>
  </si>
  <si>
    <r>
      <t>e</t>
    </r>
    <r>
      <rPr>
        <vertAlign val="superscript"/>
        <sz val="10"/>
        <rFont val="Arial"/>
        <family val="2"/>
      </rPr>
      <t>x</t>
    </r>
  </si>
  <si>
    <t>e</t>
  </si>
  <si>
    <t>Is = F/mg   sec</t>
  </si>
  <si>
    <t>Is = F/mg  sec</t>
  </si>
  <si>
    <t>Modification using Tsiol parameter for high acceleration effect .</t>
  </si>
  <si>
    <t>Parameters</t>
  </si>
  <si>
    <t>Impulse Damping function  ln t/fth</t>
  </si>
  <si>
    <t>Case2  Model F = Dynamic fluid flow *  Quasi Static pressure</t>
  </si>
  <si>
    <r>
      <t>F = mv + PA</t>
    </r>
    <r>
      <rPr>
        <vertAlign val="subscript"/>
        <sz val="10"/>
        <rFont val="Arial"/>
        <family val="2"/>
      </rPr>
      <t>t</t>
    </r>
  </si>
  <si>
    <t xml:space="preserve">Here a force equation has been derived to include a term for the impulse mv induced by mass flow. Assume half of thrust is due to forcing  pressure  with the rest produced by mass flowrate. </t>
  </si>
  <si>
    <t>Refer point of inflexion table</t>
  </si>
  <si>
    <t>This relationship  is taken from the comparison of static and dynamic flight results of 2003 Refer to text in research page..</t>
  </si>
  <si>
    <r>
      <t>te Possibly introduced by high acceleration of more than 4000 m/s</t>
    </r>
    <r>
      <rPr>
        <vertAlign val="superscript"/>
        <sz val="10"/>
        <rFont val="Arial"/>
        <family val="2"/>
      </rPr>
      <t xml:space="preserve">2 </t>
    </r>
  </si>
  <si>
    <t>Plastic fluid characteristic induced by high impact energy levels.</t>
  </si>
  <si>
    <t>High energy liquid water jets have been filmed breaking up after impacting the surface of a reservoir.Refer to photograph attched.</t>
  </si>
  <si>
    <r>
      <t xml:space="preserve">v </t>
    </r>
    <r>
      <rPr>
        <sz val="10"/>
        <rFont val="Arial"/>
        <family val="0"/>
      </rPr>
      <t xml:space="preserve"> Where our current understanding in computer models is 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</si>
</sst>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"/>
    <numFmt numFmtId="173" formatCode="0.00000"/>
    <numFmt numFmtId="174" formatCode="0.0000"/>
    <numFmt numFmtId="175" formatCode="0.000"/>
  </numFmts>
  <fonts count="8">
    <font>
      <sz val="10"/>
      <name val="Arial"/>
      <family val="0"/>
    </font>
    <font>
      <sz val="12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sz val="12"/>
      <name val="Symbol"/>
      <family val="1"/>
    </font>
    <font>
      <sz val="10"/>
      <color indexed="12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1" fillId="0" borderId="7" xfId="0" applyFont="1" applyBorder="1" applyAlignment="1">
      <alignment/>
    </xf>
    <xf numFmtId="0" fontId="5" fillId="0" borderId="7" xfId="0" applyFont="1" applyBorder="1" applyAlignment="1">
      <alignment/>
    </xf>
    <xf numFmtId="174" fontId="0" fillId="0" borderId="0" xfId="0" applyNumberFormat="1" applyBorder="1" applyAlignment="1">
      <alignment/>
    </xf>
    <xf numFmtId="0" fontId="0" fillId="0" borderId="7" xfId="0" applyFont="1" applyBorder="1" applyAlignment="1">
      <alignment/>
    </xf>
    <xf numFmtId="0" fontId="6" fillId="2" borderId="9" xfId="0" applyFont="1" applyFill="1" applyBorder="1" applyAlignment="1">
      <alignment/>
    </xf>
    <xf numFmtId="0" fontId="0" fillId="0" borderId="9" xfId="0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0" fillId="2" borderId="10" xfId="0" applyFill="1" applyBorder="1" applyAlignment="1">
      <alignment/>
    </xf>
    <xf numFmtId="0" fontId="1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5" fillId="2" borderId="12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12" xfId="0" applyFill="1" applyBorder="1" applyAlignment="1">
      <alignment/>
    </xf>
    <xf numFmtId="174" fontId="0" fillId="0" borderId="8" xfId="0" applyNumberForma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55">
      <selection activeCell="A1" sqref="A1"/>
    </sheetView>
  </sheetViews>
  <sheetFormatPr defaultColWidth="11.421875" defaultRowHeight="12.75"/>
  <cols>
    <col min="1" max="1" width="64.8515625" style="0" customWidth="1"/>
    <col min="2" max="2" width="1.1484375" style="0" customWidth="1"/>
    <col min="3" max="3" width="22.28125" style="0" customWidth="1"/>
    <col min="4" max="4" width="23.8515625" style="0" customWidth="1"/>
    <col min="5" max="5" width="12.7109375" style="0" customWidth="1"/>
  </cols>
  <sheetData>
    <row r="1" spans="1:6" ht="15">
      <c r="A1" s="1" t="s">
        <v>30</v>
      </c>
      <c r="B1" s="16"/>
      <c r="C1" s="2"/>
      <c r="D1" s="2"/>
      <c r="E1" s="2"/>
      <c r="F1" s="3"/>
    </row>
    <row r="2" spans="1:6" ht="15">
      <c r="A2" s="4"/>
      <c r="B2" s="17"/>
      <c r="C2" s="5"/>
      <c r="D2" s="5"/>
      <c r="E2" s="5"/>
      <c r="F2" s="6"/>
    </row>
    <row r="3" spans="1:6" ht="15">
      <c r="A3" s="1" t="s">
        <v>0</v>
      </c>
      <c r="B3" s="16"/>
      <c r="C3" s="2" t="s">
        <v>24</v>
      </c>
      <c r="D3" s="2" t="s">
        <v>25</v>
      </c>
      <c r="E3" s="2" t="s">
        <v>25</v>
      </c>
      <c r="F3" s="3"/>
    </row>
    <row r="4" spans="1:6" ht="15">
      <c r="A4" s="4"/>
      <c r="B4" s="17"/>
      <c r="C4" s="5" t="s">
        <v>26</v>
      </c>
      <c r="D4" s="5" t="s">
        <v>27</v>
      </c>
      <c r="E4" s="5" t="s">
        <v>26</v>
      </c>
      <c r="F4" s="6"/>
    </row>
    <row r="5" spans="3:6" ht="12.75">
      <c r="C5" s="8"/>
      <c r="D5" s="8"/>
      <c r="E5" s="8"/>
      <c r="F5" s="9"/>
    </row>
    <row r="6" spans="1:6" ht="15">
      <c r="A6" s="10"/>
      <c r="B6" s="18"/>
      <c r="C6" s="8"/>
      <c r="D6" s="8"/>
      <c r="E6" s="8"/>
      <c r="F6" s="9"/>
    </row>
    <row r="7" spans="1:6" ht="12.75">
      <c r="A7" s="7" t="s">
        <v>1</v>
      </c>
      <c r="B7" s="8"/>
      <c r="C7" s="8"/>
      <c r="D7" s="8"/>
      <c r="E7" s="8"/>
      <c r="F7" s="9"/>
    </row>
    <row r="8" spans="1:6" ht="12.75">
      <c r="A8" s="7"/>
      <c r="B8" s="8"/>
      <c r="C8" s="8"/>
      <c r="D8" s="8"/>
      <c r="E8" s="8"/>
      <c r="F8" s="9"/>
    </row>
    <row r="9" spans="1:6" ht="12.75">
      <c r="A9" s="7"/>
      <c r="B9" s="8"/>
      <c r="C9" s="8"/>
      <c r="D9" s="8"/>
      <c r="E9" s="8"/>
      <c r="F9" s="9"/>
    </row>
    <row r="10" spans="1:6" ht="12.75">
      <c r="A10" s="7" t="s">
        <v>2</v>
      </c>
      <c r="B10" s="8"/>
      <c r="C10" s="8"/>
      <c r="D10" s="8"/>
      <c r="E10" s="8"/>
      <c r="F10" s="9"/>
    </row>
    <row r="11" spans="1:6" ht="12.75">
      <c r="A11" s="7" t="s">
        <v>12</v>
      </c>
      <c r="B11" s="8"/>
      <c r="C11" s="8"/>
      <c r="D11" s="8"/>
      <c r="E11" s="8"/>
      <c r="F11" s="9"/>
    </row>
    <row r="12" spans="1:6" ht="12.75">
      <c r="A12" s="7" t="s">
        <v>7</v>
      </c>
      <c r="B12" s="8"/>
      <c r="C12" s="8"/>
      <c r="D12" s="8"/>
      <c r="E12" s="8"/>
      <c r="F12" s="9"/>
    </row>
    <row r="13" spans="1:6" ht="14.25">
      <c r="A13" s="7" t="s">
        <v>5</v>
      </c>
      <c r="B13" s="8"/>
      <c r="C13" s="8"/>
      <c r="D13" s="8"/>
      <c r="E13" s="8"/>
      <c r="F13" s="9"/>
    </row>
    <row r="14" spans="1:6" ht="14.25">
      <c r="A14" s="7" t="s">
        <v>3</v>
      </c>
      <c r="B14" s="8"/>
      <c r="C14" s="8"/>
      <c r="D14" s="8"/>
      <c r="E14" s="8"/>
      <c r="F14" s="9"/>
    </row>
    <row r="15" spans="1:6" ht="12.75">
      <c r="A15" s="7" t="s">
        <v>4</v>
      </c>
      <c r="B15" s="8"/>
      <c r="C15" s="8"/>
      <c r="D15" s="8"/>
      <c r="E15" s="8"/>
      <c r="F15" s="9"/>
    </row>
    <row r="16" spans="1:6" ht="14.25">
      <c r="A16" s="7" t="s">
        <v>16</v>
      </c>
      <c r="B16" s="19"/>
      <c r="C16" s="8">
        <v>0.00032</v>
      </c>
      <c r="D16" s="8">
        <v>0.00064</v>
      </c>
      <c r="E16" s="8">
        <v>0.00032</v>
      </c>
      <c r="F16" s="9"/>
    </row>
    <row r="17" spans="1:6" ht="16.5">
      <c r="A17" s="10" t="s">
        <v>17</v>
      </c>
      <c r="B17" s="20"/>
      <c r="C17" s="8">
        <v>0.028</v>
      </c>
      <c r="D17" s="8">
        <v>0.106</v>
      </c>
      <c r="E17" s="8">
        <v>0.053</v>
      </c>
      <c r="F17" s="9"/>
    </row>
    <row r="18" spans="1:6" ht="14.25">
      <c r="A18" s="7" t="s">
        <v>15</v>
      </c>
      <c r="B18" s="21"/>
      <c r="C18" s="8">
        <f>SUM(C16/C17)</f>
        <v>0.011428571428571429</v>
      </c>
      <c r="D18" s="8">
        <f>SUM(D16/D17)</f>
        <v>0.006037735849056604</v>
      </c>
      <c r="E18" s="8">
        <f>SUM(E16/E17)</f>
        <v>0.006037735849056604</v>
      </c>
      <c r="F18" s="9"/>
    </row>
    <row r="19" spans="1:6" ht="12.75">
      <c r="A19" s="7"/>
      <c r="B19" s="21"/>
      <c r="C19" s="8"/>
      <c r="D19" s="8"/>
      <c r="E19" s="8"/>
      <c r="F19" s="9"/>
    </row>
    <row r="20" spans="1:6" ht="15.75">
      <c r="A20" s="11" t="s">
        <v>18</v>
      </c>
      <c r="B20" s="22"/>
      <c r="C20" s="8">
        <v>1000</v>
      </c>
      <c r="D20" s="8">
        <v>1000</v>
      </c>
      <c r="E20" s="8">
        <v>1000</v>
      </c>
      <c r="F20" s="9"/>
    </row>
    <row r="21" spans="1:6" ht="12.75">
      <c r="A21" s="7" t="s">
        <v>19</v>
      </c>
      <c r="B21" s="8"/>
      <c r="C21" s="8">
        <f>SUM(C18*C20)</f>
        <v>11.428571428571429</v>
      </c>
      <c r="D21" s="8">
        <f>SUM(D18*D20)</f>
        <v>6.037735849056604</v>
      </c>
      <c r="E21" s="8">
        <f>SUM(E18*E20)</f>
        <v>6.037735849056604</v>
      </c>
      <c r="F21" s="9"/>
    </row>
    <row r="22" spans="1:6" ht="12.75">
      <c r="A22" s="7" t="s">
        <v>20</v>
      </c>
      <c r="B22" s="8"/>
      <c r="C22" s="8">
        <v>35</v>
      </c>
      <c r="D22" s="8">
        <v>29</v>
      </c>
      <c r="E22" s="8">
        <v>29</v>
      </c>
      <c r="F22" s="9"/>
    </row>
    <row r="23" spans="1:6" ht="15.75" customHeight="1">
      <c r="A23" s="7"/>
      <c r="B23" s="8"/>
      <c r="C23" s="8"/>
      <c r="D23" s="8"/>
      <c r="E23" s="8"/>
      <c r="F23" s="9"/>
    </row>
    <row r="24" spans="1:6" ht="14.25">
      <c r="A24" s="7" t="s">
        <v>13</v>
      </c>
      <c r="B24" s="8"/>
      <c r="C24" s="8">
        <v>800000</v>
      </c>
      <c r="D24" s="8">
        <v>800000</v>
      </c>
      <c r="E24" s="8">
        <v>800000</v>
      </c>
      <c r="F24" s="9"/>
    </row>
    <row r="25" spans="1:6" ht="12.75">
      <c r="A25" s="7"/>
      <c r="B25" s="8"/>
      <c r="C25" s="8">
        <v>566250</v>
      </c>
      <c r="D25" s="8">
        <v>172500</v>
      </c>
      <c r="E25" s="8"/>
      <c r="F25" s="9"/>
    </row>
    <row r="26" spans="1:6" ht="12.75">
      <c r="A26" s="7" t="s">
        <v>23</v>
      </c>
      <c r="B26" s="8"/>
      <c r="C26" s="8">
        <f>AVERAGE(C24,C25)</f>
        <v>683125</v>
      </c>
      <c r="D26" s="8">
        <f>AVERAGE(D24,D25)</f>
        <v>486250</v>
      </c>
      <c r="E26" s="8"/>
      <c r="F26" s="9"/>
    </row>
    <row r="27" spans="1:6" ht="12.75">
      <c r="A27" s="7"/>
      <c r="B27" s="8"/>
      <c r="C27" s="8"/>
      <c r="D27" s="8"/>
      <c r="E27" s="8"/>
      <c r="F27" s="9"/>
    </row>
    <row r="28" spans="1:6" ht="14.25">
      <c r="A28" s="7" t="s">
        <v>14</v>
      </c>
      <c r="B28" s="8"/>
      <c r="C28" s="8">
        <v>0.000380133</v>
      </c>
      <c r="D28" s="8">
        <v>0.000380133</v>
      </c>
      <c r="E28" s="8">
        <v>0.000380133</v>
      </c>
      <c r="F28" s="9"/>
    </row>
    <row r="29" spans="1:6" ht="12.75">
      <c r="A29" s="7" t="s">
        <v>20</v>
      </c>
      <c r="B29" s="8"/>
      <c r="C29" s="8">
        <f>SUM(C18/C28)</f>
        <v>30.06466533705684</v>
      </c>
      <c r="D29" s="8">
        <f>SUM(D18/D28)</f>
        <v>15.883219423350786</v>
      </c>
      <c r="E29" s="8">
        <f>SUM(E18/E28)</f>
        <v>15.883219423350786</v>
      </c>
      <c r="F29" s="9"/>
    </row>
    <row r="30" spans="1:7" ht="12.75">
      <c r="A30" s="7"/>
      <c r="B30" s="8"/>
      <c r="C30" s="8"/>
      <c r="D30" s="8"/>
      <c r="E30" s="8"/>
      <c r="F30" s="9"/>
      <c r="G30" s="31" t="s">
        <v>65</v>
      </c>
    </row>
    <row r="31" spans="1:7" ht="15.75">
      <c r="A31" s="7" t="s">
        <v>42</v>
      </c>
      <c r="B31" s="24"/>
      <c r="C31" s="8">
        <f>SUM(C24*C28*2)</f>
        <v>608.2128</v>
      </c>
      <c r="D31" s="8">
        <f>SUM(2*D24*D28)</f>
        <v>608.2128</v>
      </c>
      <c r="E31" s="8">
        <f>SUM(2*E24*E28)</f>
        <v>608.2128</v>
      </c>
      <c r="F31" s="9"/>
      <c r="G31" t="s">
        <v>31</v>
      </c>
    </row>
    <row r="32" spans="1:6" ht="15.75">
      <c r="A32" s="7"/>
      <c r="B32" s="30"/>
      <c r="C32" s="8"/>
      <c r="D32" s="8"/>
      <c r="E32" s="8"/>
      <c r="F32" s="9"/>
    </row>
    <row r="33" spans="1:7" ht="15.75" customHeight="1">
      <c r="A33" s="7" t="s">
        <v>28</v>
      </c>
      <c r="B33" s="8"/>
      <c r="C33" s="8">
        <f>C31/2</f>
        <v>304.1064</v>
      </c>
      <c r="D33" s="8">
        <f>D31/2</f>
        <v>304.1064</v>
      </c>
      <c r="E33" s="8">
        <f>E31/2</f>
        <v>304.1064</v>
      </c>
      <c r="F33" s="9"/>
      <c r="G33" t="s">
        <v>32</v>
      </c>
    </row>
    <row r="34" spans="1:6" ht="15.75" customHeight="1">
      <c r="A34" t="s">
        <v>29</v>
      </c>
      <c r="C34" s="12">
        <f>SUM(C26*C28)</f>
        <v>259.678355625</v>
      </c>
      <c r="D34" s="12">
        <f>SUM(D26*D28)</f>
        <v>184.83967125</v>
      </c>
      <c r="E34" s="12">
        <f>D34</f>
        <v>184.83967125</v>
      </c>
      <c r="F34" s="9"/>
    </row>
    <row r="35" spans="3:6" ht="15.75" customHeight="1">
      <c r="C35" s="12"/>
      <c r="D35" s="12"/>
      <c r="E35" s="8"/>
      <c r="F35" s="9"/>
    </row>
    <row r="36" spans="1:6" ht="15.75" customHeight="1">
      <c r="A36" s="7" t="s">
        <v>57</v>
      </c>
      <c r="B36" s="25"/>
      <c r="C36" s="8"/>
      <c r="D36" s="12"/>
      <c r="E36" s="8"/>
      <c r="F36" s="9"/>
    </row>
    <row r="37" spans="1:6" ht="15.75" customHeight="1">
      <c r="A37" s="7" t="s">
        <v>21</v>
      </c>
      <c r="B37" s="26"/>
      <c r="C37" s="8">
        <f>SUM(C21*C29)</f>
        <v>343.5961752806496</v>
      </c>
      <c r="D37" s="8">
        <f>SUM(D21*D29)</f>
        <v>95.89868331079721</v>
      </c>
      <c r="E37" s="8">
        <f>SUM(E21*E29)</f>
        <v>95.89868331079721</v>
      </c>
      <c r="F37" s="9"/>
    </row>
    <row r="38" spans="1:7" ht="15.75">
      <c r="A38" s="7" t="s">
        <v>58</v>
      </c>
      <c r="B38" s="26"/>
      <c r="C38" s="12">
        <f>SUM(C34+C37)</f>
        <v>603.2745309056496</v>
      </c>
      <c r="D38" s="12">
        <f>SUM(D34+D37)</f>
        <v>280.73835456079723</v>
      </c>
      <c r="E38" s="8">
        <f>SUM(E34+E37)</f>
        <v>280.73835456079723</v>
      </c>
      <c r="F38" s="9"/>
      <c r="G38" t="s">
        <v>59</v>
      </c>
    </row>
    <row r="39" spans="1:6" ht="12.75">
      <c r="A39" s="7"/>
      <c r="B39" s="26"/>
      <c r="C39" s="12"/>
      <c r="D39" s="12"/>
      <c r="E39" s="8"/>
      <c r="F39" s="9"/>
    </row>
    <row r="40" spans="1:6" ht="12.75">
      <c r="A40" s="7" t="s">
        <v>43</v>
      </c>
      <c r="B40" s="26"/>
      <c r="C40" s="8"/>
      <c r="D40" s="8"/>
      <c r="E40" s="8"/>
      <c r="F40" s="9"/>
    </row>
    <row r="41" spans="1:6" ht="12.75">
      <c r="A41" s="7" t="s">
        <v>37</v>
      </c>
      <c r="B41" s="26"/>
      <c r="C41" s="8"/>
      <c r="D41" s="8"/>
      <c r="E41" s="8"/>
      <c r="F41" s="9"/>
    </row>
    <row r="42" spans="1:6" ht="12.75">
      <c r="A42" s="7"/>
      <c r="B42" s="26"/>
      <c r="C42" s="8"/>
      <c r="D42" s="8"/>
      <c r="E42" s="8"/>
      <c r="F42" s="9"/>
    </row>
    <row r="43" spans="1:7" ht="15.75">
      <c r="A43" s="7" t="s">
        <v>39</v>
      </c>
      <c r="B43" s="26"/>
      <c r="C43" s="8">
        <f>SUM((C37*C46)+C34)</f>
        <v>895.3312798942018</v>
      </c>
      <c r="D43" s="8">
        <f>SUM((D37*D46)+D34)</f>
        <v>362.2522353749748</v>
      </c>
      <c r="E43" s="8">
        <f>SUM((E37*E46)+E34)</f>
        <v>338.2775645472756</v>
      </c>
      <c r="F43" s="9"/>
      <c r="G43" t="s">
        <v>33</v>
      </c>
    </row>
    <row r="44" spans="1:6" ht="12.75">
      <c r="A44" s="7"/>
      <c r="B44" s="26"/>
      <c r="C44" s="8"/>
      <c r="D44" s="8"/>
      <c r="E44" s="8"/>
      <c r="F44" s="9"/>
    </row>
    <row r="45" spans="1:6" ht="12.75">
      <c r="A45" t="s">
        <v>44</v>
      </c>
      <c r="B45" s="26"/>
      <c r="C45" s="8"/>
      <c r="D45" s="8"/>
      <c r="E45" s="8"/>
      <c r="F45" s="9"/>
    </row>
    <row r="46" spans="1:6" ht="12.75">
      <c r="A46" s="7" t="s">
        <v>36</v>
      </c>
      <c r="B46" s="26"/>
      <c r="C46" s="8">
        <v>1.85</v>
      </c>
      <c r="D46" s="8">
        <v>1.85</v>
      </c>
      <c r="E46" s="8">
        <v>1.6</v>
      </c>
      <c r="F46" s="9"/>
    </row>
    <row r="47" spans="1:6" ht="12.75">
      <c r="A47" s="7" t="s">
        <v>8</v>
      </c>
      <c r="B47" s="26"/>
      <c r="C47" s="8"/>
      <c r="D47" s="8"/>
      <c r="E47" s="8"/>
      <c r="F47" s="9"/>
    </row>
    <row r="48" spans="1:6" ht="12.75">
      <c r="A48" s="7" t="s">
        <v>9</v>
      </c>
      <c r="B48" s="26"/>
      <c r="C48" s="8"/>
      <c r="D48" s="8"/>
      <c r="E48" s="8"/>
      <c r="F48" s="9"/>
    </row>
    <row r="49" spans="1:6" ht="14.25">
      <c r="A49" s="7" t="s">
        <v>10</v>
      </c>
      <c r="B49" s="26"/>
      <c r="C49" s="8"/>
      <c r="D49" s="8"/>
      <c r="E49" s="8"/>
      <c r="F49" s="9"/>
    </row>
    <row r="50" spans="1:6" ht="14.25">
      <c r="A50" s="7" t="s">
        <v>11</v>
      </c>
      <c r="B50" s="26"/>
      <c r="C50" s="8"/>
      <c r="D50" s="8"/>
      <c r="E50" s="8"/>
      <c r="F50" s="9"/>
    </row>
    <row r="51" spans="1:6" ht="12.75">
      <c r="A51" s="7"/>
      <c r="B51" s="26"/>
      <c r="C51" s="8"/>
      <c r="D51" s="8"/>
      <c r="E51" s="8"/>
      <c r="F51" s="9"/>
    </row>
    <row r="52" spans="1:6" ht="12.75">
      <c r="A52" s="7"/>
      <c r="B52" s="26"/>
      <c r="C52" s="8"/>
      <c r="D52" s="8"/>
      <c r="E52" s="8"/>
      <c r="F52" s="9"/>
    </row>
    <row r="53" spans="1:6" ht="12.75">
      <c r="A53" s="7"/>
      <c r="B53" s="26"/>
      <c r="C53" s="8"/>
      <c r="D53" s="8"/>
      <c r="E53" s="8"/>
      <c r="F53" s="9"/>
    </row>
    <row r="54" spans="1:6" ht="12.75">
      <c r="A54" s="7" t="s">
        <v>6</v>
      </c>
      <c r="B54" s="26"/>
      <c r="C54" s="8"/>
      <c r="D54" s="8"/>
      <c r="E54" s="8"/>
      <c r="F54" s="9"/>
    </row>
    <row r="55" spans="1:6" ht="12.75">
      <c r="A55" s="13" t="s">
        <v>22</v>
      </c>
      <c r="B55" s="27"/>
      <c r="C55" s="8">
        <v>9.81</v>
      </c>
      <c r="D55" s="8">
        <v>9.81</v>
      </c>
      <c r="E55" s="8">
        <v>9.81</v>
      </c>
      <c r="F55" s="9"/>
    </row>
    <row r="56" spans="1:6" ht="12.75">
      <c r="A56" s="7"/>
      <c r="B56" s="28"/>
      <c r="C56" s="8">
        <f>SUM(C43/C21)</f>
        <v>78.34148699074265</v>
      </c>
      <c r="D56" s="8">
        <f>SUM(D43/D21)</f>
        <v>59.9980264839802</v>
      </c>
      <c r="E56" s="8">
        <f>SUM(E43/E21)</f>
        <v>56.02722162814251</v>
      </c>
      <c r="F56" s="9"/>
    </row>
    <row r="57" spans="1:7" ht="12.75">
      <c r="A57" s="7" t="s">
        <v>53</v>
      </c>
      <c r="B57" s="8"/>
      <c r="C57" s="15">
        <f>SUM(C56/C55)</f>
        <v>7.985880427190891</v>
      </c>
      <c r="D57" s="8">
        <f>SUM(D56/D55)</f>
        <v>6.116006777164138</v>
      </c>
      <c r="E57" s="15">
        <f>SUM(E56/E55)</f>
        <v>5.7112356399737525</v>
      </c>
      <c r="F57" s="9"/>
      <c r="G57" t="s">
        <v>34</v>
      </c>
    </row>
    <row r="58" spans="1:6" ht="12.75">
      <c r="A58" s="8" t="s">
        <v>40</v>
      </c>
      <c r="B58" s="9"/>
      <c r="C58" s="14">
        <v>320</v>
      </c>
      <c r="D58" s="8">
        <v>640</v>
      </c>
      <c r="E58" s="14">
        <v>320</v>
      </c>
      <c r="F58" s="9"/>
    </row>
    <row r="59" spans="1:6" ht="12.75">
      <c r="A59" s="7"/>
      <c r="B59" s="8"/>
      <c r="C59" s="8"/>
      <c r="D59" s="8"/>
      <c r="E59" s="8"/>
      <c r="F59" s="9"/>
    </row>
    <row r="60" spans="1:7" ht="12.75">
      <c r="A60" s="7"/>
      <c r="B60" s="8"/>
      <c r="C60" s="8"/>
      <c r="D60" s="8"/>
      <c r="E60" s="8">
        <f>SUM(E57/C57)</f>
        <v>0.7151666860084371</v>
      </c>
      <c r="F60" s="9"/>
      <c r="G60" t="s">
        <v>35</v>
      </c>
    </row>
    <row r="61" spans="1:7" ht="12.75">
      <c r="A61" s="7"/>
      <c r="B61" s="8"/>
      <c r="C61" s="8"/>
      <c r="D61" s="8"/>
      <c r="E61" s="8"/>
      <c r="F61" s="9"/>
      <c r="G61" t="s">
        <v>38</v>
      </c>
    </row>
    <row r="62" spans="1:7" ht="12.75">
      <c r="A62" s="7" t="s">
        <v>51</v>
      </c>
      <c r="B62" s="8"/>
      <c r="C62" s="8">
        <v>2.71828</v>
      </c>
      <c r="D62" s="8"/>
      <c r="E62" s="8"/>
      <c r="F62" s="9"/>
      <c r="G62" t="s">
        <v>61</v>
      </c>
    </row>
    <row r="63" spans="1:6" ht="12.75">
      <c r="A63" s="7" t="s">
        <v>45</v>
      </c>
      <c r="B63" s="23"/>
      <c r="C63" s="8"/>
      <c r="D63" s="8"/>
      <c r="E63" s="8"/>
      <c r="F63" s="9"/>
    </row>
    <row r="64" spans="1:6" ht="12.75">
      <c r="A64" s="7" t="s">
        <v>47</v>
      </c>
      <c r="B64" s="23"/>
      <c r="C64" s="8">
        <f>SUM(C18*C62)</f>
        <v>0.031066057142857144</v>
      </c>
      <c r="D64" s="8"/>
      <c r="E64" s="8">
        <f>SUM(E18*C62)</f>
        <v>0.016412256603773587</v>
      </c>
      <c r="F64" s="9"/>
    </row>
    <row r="65" spans="1:6" ht="15.75">
      <c r="A65" s="7" t="s">
        <v>48</v>
      </c>
      <c r="B65" s="23"/>
      <c r="C65" s="8"/>
      <c r="D65" s="8"/>
      <c r="E65" s="8"/>
      <c r="F65" s="9"/>
    </row>
    <row r="66" spans="1:6" ht="12.75">
      <c r="A66" s="7"/>
      <c r="B66" s="23"/>
      <c r="C66" s="8">
        <f>SUM(C21*C29*C62)</f>
        <v>933.9906113418842</v>
      </c>
      <c r="D66" s="8"/>
      <c r="E66" s="8">
        <f>SUM(E21*E29*C62)</f>
        <v>260.6794728700738</v>
      </c>
      <c r="F66" s="29">
        <f>SUM(E66+D34)</f>
        <v>445.51914412007386</v>
      </c>
    </row>
    <row r="67" spans="1:6" ht="12.75">
      <c r="A67" s="7"/>
      <c r="B67" s="23"/>
      <c r="C67" s="8">
        <f>SUM(C66/C21)</f>
        <v>81.72417849241486</v>
      </c>
      <c r="D67" s="8"/>
      <c r="E67" s="8">
        <f>SUM(E66/E21)</f>
        <v>43.175037694105974</v>
      </c>
      <c r="F67" s="9">
        <f>SUM(F66/D21)</f>
        <v>73.78910824488723</v>
      </c>
    </row>
    <row r="68" spans="1:6" ht="12.75">
      <c r="A68" s="7" t="s">
        <v>52</v>
      </c>
      <c r="B68" s="23"/>
      <c r="C68" s="8">
        <f>SUM(C67/9.81)</f>
        <v>8.330701171499985</v>
      </c>
      <c r="D68" s="8"/>
      <c r="E68" s="8">
        <f>SUM(E67/9.81)</f>
        <v>4.401125147207541</v>
      </c>
      <c r="F68" s="9">
        <f>SUM(F67/9.81)</f>
        <v>7.521825509162817</v>
      </c>
    </row>
    <row r="69" spans="1:6" ht="12.75">
      <c r="A69" s="7" t="s">
        <v>54</v>
      </c>
      <c r="B69" s="23"/>
      <c r="C69" s="8"/>
      <c r="D69" s="8"/>
      <c r="F69" s="9"/>
    </row>
    <row r="70" spans="1:6" ht="12.75">
      <c r="A70" s="7" t="s">
        <v>36</v>
      </c>
      <c r="B70" s="23"/>
      <c r="C70" s="8"/>
      <c r="D70" s="8"/>
      <c r="E70" s="8"/>
      <c r="F70" s="9"/>
    </row>
    <row r="71" spans="1:6" ht="12.75">
      <c r="A71" s="7" t="s">
        <v>8</v>
      </c>
      <c r="B71" s="23"/>
      <c r="C71" s="8"/>
      <c r="D71" s="8"/>
      <c r="E71" s="8"/>
      <c r="F71" s="9"/>
    </row>
    <row r="72" spans="1:6" ht="12.75">
      <c r="A72" s="7" t="s">
        <v>9</v>
      </c>
      <c r="B72" s="23"/>
      <c r="C72" s="8"/>
      <c r="D72" s="8"/>
      <c r="E72" s="8"/>
      <c r="F72" s="9"/>
    </row>
    <row r="73" spans="1:6" ht="14.25">
      <c r="A73" s="7" t="s">
        <v>10</v>
      </c>
      <c r="B73" s="23"/>
      <c r="C73" s="8"/>
      <c r="D73" s="8"/>
      <c r="E73" s="8"/>
      <c r="F73" s="9"/>
    </row>
    <row r="74" spans="1:6" ht="14.25">
      <c r="A74" s="7" t="s">
        <v>11</v>
      </c>
      <c r="B74" s="23"/>
      <c r="C74" s="8"/>
      <c r="D74" s="8"/>
      <c r="E74" s="8"/>
      <c r="F74" s="9"/>
    </row>
    <row r="75" spans="1:6" ht="12.75">
      <c r="A75" s="8" t="s">
        <v>46</v>
      </c>
      <c r="C75" s="8"/>
      <c r="D75" s="8"/>
      <c r="E75" s="8"/>
      <c r="F75" s="9"/>
    </row>
    <row r="76" spans="1:6" ht="12.75">
      <c r="A76" s="8" t="s">
        <v>49</v>
      </c>
      <c r="C76" s="8"/>
      <c r="D76" s="8"/>
      <c r="E76" s="8"/>
      <c r="F76" s="9"/>
    </row>
    <row r="77" spans="1:6" ht="12.75">
      <c r="A77" s="8"/>
      <c r="C77" s="8"/>
      <c r="D77" s="8"/>
      <c r="E77" s="8"/>
      <c r="F77" s="9"/>
    </row>
    <row r="78" spans="1:6" ht="12.75">
      <c r="A78" s="8" t="s">
        <v>55</v>
      </c>
      <c r="C78" s="8"/>
      <c r="D78" s="8"/>
      <c r="E78" s="8"/>
      <c r="F78" s="9"/>
    </row>
    <row r="79" spans="1:7" ht="12.75">
      <c r="A79" s="8" t="s">
        <v>56</v>
      </c>
      <c r="C79" s="8"/>
      <c r="D79" s="8"/>
      <c r="E79" s="8"/>
      <c r="F79" s="9"/>
      <c r="G79" t="s">
        <v>60</v>
      </c>
    </row>
    <row r="80" spans="1:7" ht="12.75">
      <c r="A80" s="8" t="s">
        <v>63</v>
      </c>
      <c r="C80" s="8"/>
      <c r="D80" s="8"/>
      <c r="E80" s="8"/>
      <c r="F80" s="9"/>
      <c r="G80" t="s">
        <v>64</v>
      </c>
    </row>
    <row r="81" spans="1:6" ht="14.25">
      <c r="A81" s="8" t="s">
        <v>50</v>
      </c>
      <c r="C81" s="8"/>
      <c r="D81" s="8"/>
      <c r="E81" s="8"/>
      <c r="F81" s="9"/>
    </row>
    <row r="82" spans="1:6" ht="14.25">
      <c r="A82" s="8" t="s">
        <v>62</v>
      </c>
      <c r="C82" s="8"/>
      <c r="D82" s="8"/>
      <c r="E82" s="8"/>
      <c r="F82" s="9"/>
    </row>
    <row r="83" spans="1:6" ht="14.25">
      <c r="A83" s="8"/>
      <c r="C83" s="8"/>
      <c r="D83" s="8"/>
      <c r="E83" s="8"/>
      <c r="F83" s="9"/>
    </row>
    <row r="84" spans="1:6" ht="12.75">
      <c r="A84" s="5" t="s">
        <v>41</v>
      </c>
      <c r="B84" s="5"/>
      <c r="C84" s="5"/>
      <c r="D84" s="5"/>
      <c r="E84" s="5"/>
      <c r="F84" s="6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Microsoft Corporation</dc:creator>
  <cp:keywords/>
  <dc:description/>
  <cp:lastModifiedBy> Annie Gwynn</cp:lastModifiedBy>
  <dcterms:created xsi:type="dcterms:W3CDTF">1996-10-21T11:03:58Z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